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565" windowHeight="4935" activeTab="0"/>
  </bookViews>
  <sheets>
    <sheet name="Custos" sheetId="1" r:id="rId1"/>
    <sheet name="Margem_produtos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<sst xmlns="http://schemas.openxmlformats.org/spreadsheetml/2006/main" count="73" uniqueCount="35">
  <si>
    <t xml:space="preserve">  . DESCONTO</t>
  </si>
  <si>
    <t xml:space="preserve">  . PREÇO PRATICADO</t>
  </si>
  <si>
    <t>2. CUSTOS VARIÁVEIS</t>
  </si>
  <si>
    <t>1. FATURAMENTO (a  *  b)</t>
  </si>
  <si>
    <t>3. MARGEM I  (1 - 2)</t>
  </si>
  <si>
    <t>BREAK - EVEN</t>
  </si>
  <si>
    <t>Em R$</t>
  </si>
  <si>
    <t>2. Conceito de Break-even .</t>
  </si>
  <si>
    <t xml:space="preserve">a) Break-even ou ponto de equilíbrio é o faturamento minimo necessário </t>
  </si>
  <si>
    <t>para pagar os custos fixos . Sem custo fixo não há êsse problema  .</t>
  </si>
  <si>
    <t xml:space="preserve">b) O cálculo resume-se numa fórmula simples :     </t>
  </si>
  <si>
    <t xml:space="preserve">Despesas Fixas </t>
  </si>
  <si>
    <t xml:space="preserve">b. QUANTIDADE  </t>
  </si>
  <si>
    <t>2.1. Impostos sobre Vendas</t>
  </si>
  <si>
    <t>2.2. Frete</t>
  </si>
  <si>
    <t>2.3. Comissões</t>
  </si>
  <si>
    <t>2.7. CUSTO MERCADORIA</t>
  </si>
  <si>
    <t>2.8. Outros custos</t>
  </si>
  <si>
    <t>ORDEM DE SERVIÇO</t>
  </si>
  <si>
    <t>Margem I em %</t>
  </si>
  <si>
    <t xml:space="preserve">a. PREÇO de VENDA </t>
  </si>
  <si>
    <t>c) No caso da EXEMPLAR, aproximadamente:</t>
  </si>
  <si>
    <t>MARK UP</t>
  </si>
  <si>
    <t>CMV =</t>
  </si>
  <si>
    <t>MARK UP =</t>
  </si>
  <si>
    <t>Preço Venda =</t>
  </si>
  <si>
    <t>Aredondando =</t>
  </si>
  <si>
    <t>lote 1 PRODUTO  ALFA</t>
  </si>
  <si>
    <t xml:space="preserve">PREÇO de VENDA </t>
  </si>
  <si>
    <t>DESCONTO</t>
  </si>
  <si>
    <t>1. PREÇO PRATICADO</t>
  </si>
  <si>
    <t>PRODUTO</t>
  </si>
  <si>
    <t>A</t>
  </si>
  <si>
    <t>2.1. Impostos s/ Vendas</t>
  </si>
  <si>
    <t>2.7. CMV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</si>
</sst>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  <numFmt numFmtId="171" formatCode="_(&quot;R$ &quot;* #,##0.0_);_(&quot;R$ &quot;* \(#,##0.0\);_(&quot;R$ &quot;* &quot;-&quot;??_);_(@_)"/>
    <numFmt numFmtId="172" formatCode="_(&quot;R$ &quot;* #,##0_);_(&quot;R$ &quot;* \(#,##0\);_(&quot;R$ &quot;* &quot;-&quot;??_);_(@_)"/>
    <numFmt numFmtId="173" formatCode="_(* #,##0.0_);_(* \(#,##0.0\);_(* &quot;-&quot;??_);_(@_)"/>
    <numFmt numFmtId="174" formatCode="_(* #,##0_);_(* \(#,##0\);_(* &quot;-&quot;??_);_(@_)"/>
    <numFmt numFmtId="175" formatCode="&quot;R$ &quot;#,##0.0_);[Red]\(&quot;R$ &quot;#,##0.0\)"/>
  </numFmts>
  <fonts count="14">
    <font>
      <sz val="10"/>
      <name val="Arial"/>
      <family val="0"/>
    </font>
    <font>
      <sz val="12"/>
      <name val="Bookman Old Style"/>
      <family val="1"/>
    </font>
    <font>
      <b/>
      <sz val="14"/>
      <color indexed="9"/>
      <name val="Arial"/>
      <family val="2"/>
    </font>
    <font>
      <sz val="14"/>
      <name val="Bookman Old Style"/>
      <family val="1"/>
    </font>
    <font>
      <b/>
      <sz val="14"/>
      <name val="Bookman Old Style"/>
      <family val="1"/>
    </font>
    <font>
      <sz val="14"/>
      <name val="Arial"/>
      <family val="0"/>
    </font>
    <font>
      <b/>
      <sz val="14"/>
      <color indexed="9"/>
      <name val="Bookman Old Style"/>
      <family val="1"/>
    </font>
    <font>
      <b/>
      <sz val="14"/>
      <color indexed="13"/>
      <name val="Bookman Old Style"/>
      <family val="1"/>
    </font>
    <font>
      <b/>
      <sz val="14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48"/>
      <name val="Arial"/>
      <family val="2"/>
    </font>
    <font>
      <b/>
      <sz val="12"/>
      <name val="Bookman Old Style"/>
      <family val="1"/>
    </font>
    <font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2" fontId="2" fillId="2" borderId="0" xfId="17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6" fontId="8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70" fontId="8" fillId="2" borderId="2" xfId="19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17" applyFont="1" applyBorder="1" applyAlignment="1">
      <alignment horizontal="center"/>
    </xf>
    <xf numFmtId="170" fontId="3" fillId="0" borderId="5" xfId="19" applyNumberFormat="1" applyFont="1" applyBorder="1" applyAlignment="1">
      <alignment/>
    </xf>
    <xf numFmtId="9" fontId="6" fillId="2" borderId="0" xfId="19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44" fontId="4" fillId="0" borderId="0" xfId="0" applyNumberFormat="1" applyFont="1" applyBorder="1" applyAlignment="1">
      <alignment/>
    </xf>
    <xf numFmtId="0" fontId="4" fillId="4" borderId="4" xfId="0" applyFont="1" applyFill="1" applyBorder="1" applyAlignment="1">
      <alignment/>
    </xf>
    <xf numFmtId="44" fontId="4" fillId="4" borderId="0" xfId="17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44" fontId="4" fillId="5" borderId="0" xfId="17" applyFont="1" applyFill="1" applyBorder="1" applyAlignment="1">
      <alignment/>
    </xf>
    <xf numFmtId="44" fontId="4" fillId="4" borderId="0" xfId="17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44" fontId="4" fillId="0" borderId="1" xfId="17" applyFont="1" applyBorder="1" applyAlignment="1">
      <alignment horizontal="center"/>
    </xf>
    <xf numFmtId="170" fontId="3" fillId="0" borderId="7" xfId="19" applyNumberFormat="1" applyFont="1" applyBorder="1" applyAlignment="1">
      <alignment/>
    </xf>
    <xf numFmtId="170" fontId="4" fillId="6" borderId="0" xfId="19" applyNumberFormat="1" applyFont="1" applyFill="1" applyBorder="1" applyAlignment="1">
      <alignment/>
    </xf>
    <xf numFmtId="0" fontId="4" fillId="5" borderId="4" xfId="0" applyFont="1" applyFill="1" applyBorder="1" applyAlignment="1">
      <alignment horizontal="center"/>
    </xf>
    <xf numFmtId="170" fontId="3" fillId="0" borderId="0" xfId="19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44" fontId="4" fillId="5" borderId="5" xfId="17" applyFont="1" applyFill="1" applyBorder="1" applyAlignment="1">
      <alignment/>
    </xf>
    <xf numFmtId="0" fontId="2" fillId="3" borderId="4" xfId="0" applyFont="1" applyFill="1" applyBorder="1" applyAlignment="1">
      <alignment horizontal="center" vertical="center" wrapText="1"/>
    </xf>
    <xf numFmtId="40" fontId="11" fillId="3" borderId="5" xfId="0" applyNumberFormat="1" applyFont="1" applyFill="1" applyBorder="1" applyAlignment="1">
      <alignment horizontal="center"/>
    </xf>
    <xf numFmtId="44" fontId="4" fillId="0" borderId="5" xfId="17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4" fillId="0" borderId="7" xfId="17" applyFont="1" applyBorder="1" applyAlignment="1">
      <alignment horizontal="center"/>
    </xf>
    <xf numFmtId="170" fontId="3" fillId="0" borderId="2" xfId="19" applyNumberFormat="1" applyFont="1" applyBorder="1" applyAlignment="1">
      <alignment/>
    </xf>
    <xf numFmtId="0" fontId="4" fillId="0" borderId="2" xfId="0" applyFont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8" fontId="12" fillId="6" borderId="0" xfId="0" applyNumberFormat="1" applyFont="1" applyFill="1" applyAlignment="1">
      <alignment horizontal="center"/>
    </xf>
    <xf numFmtId="170" fontId="1" fillId="0" borderId="0" xfId="19" applyNumberFormat="1" applyFont="1" applyAlignment="1">
      <alignment horizontal="center"/>
    </xf>
    <xf numFmtId="8" fontId="12" fillId="4" borderId="0" xfId="0" applyNumberFormat="1" applyFont="1" applyFill="1" applyAlignment="1">
      <alignment horizontal="center"/>
    </xf>
    <xf numFmtId="8" fontId="12" fillId="7" borderId="0" xfId="0" applyNumberFormat="1" applyFont="1" applyFill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 wrapText="1"/>
    </xf>
    <xf numFmtId="8" fontId="12" fillId="0" borderId="0" xfId="0" applyNumberFormat="1" applyFont="1" applyAlignment="1">
      <alignment horizontal="center"/>
    </xf>
    <xf numFmtId="9" fontId="12" fillId="0" borderId="0" xfId="19" applyFont="1" applyAlignment="1">
      <alignment horizontal="center"/>
    </xf>
    <xf numFmtId="8" fontId="12" fillId="8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4"/>
  <sheetViews>
    <sheetView showGridLines="0" tabSelected="1" zoomScale="50" zoomScaleNormal="50" workbookViewId="0" topLeftCell="A1">
      <selection activeCell="B2" sqref="B2"/>
    </sheetView>
  </sheetViews>
  <sheetFormatPr defaultColWidth="9.140625" defaultRowHeight="12.75"/>
  <cols>
    <col min="1" max="1" width="51.7109375" style="0" customWidth="1"/>
    <col min="2" max="2" width="43.8515625" style="0" customWidth="1"/>
    <col min="3" max="3" width="22.421875" style="0" customWidth="1"/>
    <col min="4" max="4" width="23.7109375" style="0" customWidth="1"/>
    <col min="5" max="5" width="17.57421875" style="0" customWidth="1"/>
    <col min="6" max="6" width="12.00390625" style="0" customWidth="1"/>
    <col min="7" max="7" width="19.00390625" style="0" customWidth="1"/>
    <col min="8" max="8" width="24.00390625" style="0" customWidth="1"/>
    <col min="9" max="9" width="10.28125" style="0" customWidth="1"/>
  </cols>
  <sheetData>
    <row r="1" spans="2:8" ht="18">
      <c r="B1" s="4"/>
      <c r="C1" s="4"/>
      <c r="D1" s="4"/>
      <c r="E1" s="4"/>
      <c r="F1" s="4"/>
      <c r="G1" s="4"/>
      <c r="H1" s="4"/>
    </row>
    <row r="2" spans="2:8" ht="18.75" thickBot="1">
      <c r="B2" s="4"/>
      <c r="C2" s="4"/>
      <c r="D2" s="4"/>
      <c r="E2" s="4"/>
      <c r="F2" s="4"/>
      <c r="G2" s="4"/>
      <c r="H2" s="4"/>
    </row>
    <row r="3" spans="2:8" ht="18.75" thickTop="1">
      <c r="B3" s="48" t="s">
        <v>22</v>
      </c>
      <c r="C3" s="49"/>
      <c r="D3" s="6"/>
      <c r="E3" s="6"/>
      <c r="F3" s="6"/>
      <c r="G3" s="6"/>
      <c r="H3" s="6"/>
    </row>
    <row r="4" spans="2:8" ht="18">
      <c r="B4" s="13"/>
      <c r="C4" s="15"/>
      <c r="D4" s="6"/>
      <c r="E4" s="6"/>
      <c r="F4" s="6"/>
      <c r="G4" s="6"/>
      <c r="H4" s="6"/>
    </row>
    <row r="5" spans="2:8" ht="18">
      <c r="B5" s="13"/>
      <c r="C5" s="15"/>
      <c r="D5" s="6"/>
      <c r="E5" s="6"/>
      <c r="F5" s="6"/>
      <c r="G5" s="6"/>
      <c r="H5" s="6"/>
    </row>
    <row r="6" spans="2:8" ht="18">
      <c r="B6" s="35" t="s">
        <v>23</v>
      </c>
      <c r="C6" s="38">
        <f>C30</f>
        <v>310</v>
      </c>
      <c r="D6" s="6"/>
      <c r="E6" s="6"/>
      <c r="F6" s="6"/>
      <c r="G6" s="6"/>
      <c r="H6" s="6"/>
    </row>
    <row r="7" spans="2:8" ht="18">
      <c r="B7" s="13"/>
      <c r="C7" s="15"/>
      <c r="D7" s="6"/>
      <c r="E7" s="6"/>
      <c r="F7" s="6"/>
      <c r="G7" s="6"/>
      <c r="H7" s="6"/>
    </row>
    <row r="8" spans="2:8" ht="20.25">
      <c r="B8" s="39" t="s">
        <v>24</v>
      </c>
      <c r="C8" s="40">
        <f>2.6</f>
        <v>2.6</v>
      </c>
      <c r="D8" s="6"/>
      <c r="E8" s="6"/>
      <c r="F8" s="6"/>
      <c r="G8" s="6"/>
      <c r="H8" s="6"/>
    </row>
    <row r="9" spans="2:8" ht="18">
      <c r="B9" s="13"/>
      <c r="C9" s="15"/>
      <c r="D9" s="6"/>
      <c r="E9" s="6"/>
      <c r="F9" s="6"/>
      <c r="G9" s="6"/>
      <c r="H9" s="6"/>
    </row>
    <row r="10" spans="2:8" ht="18">
      <c r="B10" s="37" t="s">
        <v>25</v>
      </c>
      <c r="C10" s="41">
        <f>C6*C8</f>
        <v>806</v>
      </c>
      <c r="D10" s="6"/>
      <c r="E10" s="6"/>
      <c r="F10" s="6"/>
      <c r="G10" s="6"/>
      <c r="H10" s="6"/>
    </row>
    <row r="11" spans="2:8" ht="18">
      <c r="B11" s="13"/>
      <c r="C11" s="15"/>
      <c r="D11" s="6"/>
      <c r="E11" s="6"/>
      <c r="F11" s="6"/>
      <c r="G11" s="6"/>
      <c r="H11" s="6"/>
    </row>
    <row r="12" spans="2:8" ht="18.75" thickBot="1">
      <c r="B12" s="42" t="s">
        <v>26</v>
      </c>
      <c r="C12" s="43">
        <f>FLOOR(C10,100)</f>
        <v>800</v>
      </c>
      <c r="D12" s="6"/>
      <c r="E12" s="6"/>
      <c r="F12" s="6"/>
      <c r="G12" s="6"/>
      <c r="H12" s="6"/>
    </row>
    <row r="13" spans="2:8" ht="18.75" thickTop="1">
      <c r="B13" s="6"/>
      <c r="C13" s="6"/>
      <c r="D13" s="6"/>
      <c r="E13" s="6"/>
      <c r="F13" s="6"/>
      <c r="G13" s="6"/>
      <c r="H13" s="6"/>
    </row>
    <row r="14" spans="2:8" ht="18.75" thickBot="1">
      <c r="B14" s="6"/>
      <c r="C14" s="6"/>
      <c r="D14" s="6"/>
      <c r="E14" s="6"/>
      <c r="F14" s="6"/>
      <c r="G14" s="6"/>
      <c r="H14" s="6"/>
    </row>
    <row r="15" spans="2:6" ht="28.5" customHeight="1" thickBot="1" thickTop="1">
      <c r="B15" s="11"/>
      <c r="C15" s="12"/>
      <c r="D15" s="50" t="s">
        <v>27</v>
      </c>
      <c r="E15" s="51"/>
      <c r="F15" s="14"/>
    </row>
    <row r="16" spans="2:6" ht="18.75" thickTop="1">
      <c r="B16" s="13"/>
      <c r="C16" s="14"/>
      <c r="D16" s="14"/>
      <c r="E16" s="15"/>
      <c r="F16" s="14"/>
    </row>
    <row r="17" spans="2:6" ht="18">
      <c r="B17" s="16" t="s">
        <v>20</v>
      </c>
      <c r="C17" s="17"/>
      <c r="D17" s="18">
        <v>800</v>
      </c>
      <c r="E17" s="19"/>
      <c r="F17" s="36"/>
    </row>
    <row r="18" spans="2:6" ht="18">
      <c r="B18" s="16" t="s">
        <v>0</v>
      </c>
      <c r="C18" s="17"/>
      <c r="D18" s="20">
        <v>0</v>
      </c>
      <c r="E18" s="19"/>
      <c r="F18" s="36"/>
    </row>
    <row r="19" spans="2:6" ht="18">
      <c r="B19" s="16" t="s">
        <v>1</v>
      </c>
      <c r="C19" s="17"/>
      <c r="D19" s="18">
        <f>D17*(1-D18)</f>
        <v>800</v>
      </c>
      <c r="E19" s="19"/>
      <c r="F19" s="36"/>
    </row>
    <row r="20" spans="2:6" ht="18">
      <c r="B20" s="16"/>
      <c r="C20" s="17"/>
      <c r="D20" s="17"/>
      <c r="E20" s="21"/>
      <c r="F20" s="29"/>
    </row>
    <row r="21" spans="2:6" ht="18">
      <c r="B21" s="16" t="s">
        <v>12</v>
      </c>
      <c r="C21" s="17"/>
      <c r="D21" s="22">
        <v>10</v>
      </c>
      <c r="E21" s="21"/>
      <c r="F21" s="29"/>
    </row>
    <row r="22" spans="2:6" ht="18">
      <c r="B22" s="16"/>
      <c r="C22" s="17"/>
      <c r="D22" s="17"/>
      <c r="E22" s="21"/>
      <c r="F22" s="29"/>
    </row>
    <row r="23" spans="2:6" ht="18">
      <c r="B23" s="16" t="s">
        <v>3</v>
      </c>
      <c r="C23" s="17"/>
      <c r="D23" s="18">
        <f>D19*D21</f>
        <v>8000</v>
      </c>
      <c r="E23" s="19">
        <f>D23/D$23</f>
        <v>1</v>
      </c>
      <c r="F23" s="36"/>
    </row>
    <row r="24" spans="2:6" ht="18">
      <c r="B24" s="16"/>
      <c r="C24" s="17"/>
      <c r="D24" s="17"/>
      <c r="E24" s="21"/>
      <c r="F24" s="29"/>
    </row>
    <row r="25" spans="2:8" ht="18">
      <c r="B25" s="16"/>
      <c r="C25" s="17"/>
      <c r="D25" s="17"/>
      <c r="E25" s="21"/>
      <c r="F25" s="29"/>
      <c r="G25" s="6"/>
      <c r="H25" s="6"/>
    </row>
    <row r="26" spans="2:8" ht="18">
      <c r="B26" s="16" t="s">
        <v>2</v>
      </c>
      <c r="C26" s="17"/>
      <c r="D26" s="23">
        <f>SUM(D27:D31)</f>
        <v>5030.08</v>
      </c>
      <c r="E26" s="19">
        <f aca="true" t="shared" si="0" ref="E26:E31">D26/D$23</f>
        <v>0.62876</v>
      </c>
      <c r="F26" s="36"/>
      <c r="G26" s="6"/>
      <c r="H26" s="6"/>
    </row>
    <row r="27" spans="2:8" ht="18">
      <c r="B27" s="24" t="s">
        <v>13</v>
      </c>
      <c r="C27" s="34">
        <v>0.165</v>
      </c>
      <c r="D27" s="23">
        <f>C27*D$23</f>
        <v>1320</v>
      </c>
      <c r="E27" s="19">
        <f t="shared" si="0"/>
        <v>0.165</v>
      </c>
      <c r="F27" s="36"/>
      <c r="G27" s="6"/>
      <c r="H27" s="6"/>
    </row>
    <row r="28" spans="2:8" ht="18">
      <c r="B28" s="24" t="s">
        <v>14</v>
      </c>
      <c r="C28" s="34">
        <v>0.02626</v>
      </c>
      <c r="D28" s="23">
        <f>C28*D$23</f>
        <v>210.07999999999998</v>
      </c>
      <c r="E28" s="19">
        <f t="shared" si="0"/>
        <v>0.02626</v>
      </c>
      <c r="F28" s="36"/>
      <c r="G28" s="6"/>
      <c r="H28" s="6"/>
    </row>
    <row r="29" spans="2:8" ht="18">
      <c r="B29" s="24" t="s">
        <v>15</v>
      </c>
      <c r="C29" s="34">
        <f>5%</f>
        <v>0.05</v>
      </c>
      <c r="D29" s="23">
        <f>C29*D$23</f>
        <v>400</v>
      </c>
      <c r="E29" s="19">
        <f t="shared" si="0"/>
        <v>0.05</v>
      </c>
      <c r="F29" s="36"/>
      <c r="G29" s="6"/>
      <c r="H29" s="6"/>
    </row>
    <row r="30" spans="2:8" ht="18">
      <c r="B30" s="26" t="s">
        <v>16</v>
      </c>
      <c r="C30" s="27">
        <v>310</v>
      </c>
      <c r="D30" s="23">
        <f>C30*D$21</f>
        <v>3100</v>
      </c>
      <c r="E30" s="19">
        <f t="shared" si="0"/>
        <v>0.3875</v>
      </c>
      <c r="F30" s="36"/>
      <c r="H30" s="6"/>
    </row>
    <row r="31" spans="2:8" ht="18">
      <c r="B31" s="24" t="s">
        <v>17</v>
      </c>
      <c r="C31" s="28"/>
      <c r="D31" s="25">
        <f>C31*D$21</f>
        <v>0</v>
      </c>
      <c r="E31" s="19">
        <f t="shared" si="0"/>
        <v>0</v>
      </c>
      <c r="F31" s="36"/>
      <c r="G31" s="6"/>
      <c r="H31" s="6"/>
    </row>
    <row r="32" spans="2:8" ht="18">
      <c r="B32" s="16"/>
      <c r="C32" s="17"/>
      <c r="D32" s="18"/>
      <c r="E32" s="19"/>
      <c r="F32" s="36"/>
      <c r="G32" s="6"/>
      <c r="H32" s="6"/>
    </row>
    <row r="33" spans="2:8" ht="18">
      <c r="B33" s="16"/>
      <c r="C33" s="17"/>
      <c r="D33" s="18"/>
      <c r="E33" s="19"/>
      <c r="F33" s="36"/>
      <c r="G33" s="6"/>
      <c r="H33" s="6"/>
    </row>
    <row r="34" spans="2:8" ht="18.75" thickBot="1">
      <c r="B34" s="30" t="s">
        <v>4</v>
      </c>
      <c r="C34" s="31"/>
      <c r="D34" s="32">
        <f>D23-D26</f>
        <v>2969.92</v>
      </c>
      <c r="E34" s="33">
        <f>D34/D$23</f>
        <v>0.37124</v>
      </c>
      <c r="F34" s="36"/>
      <c r="G34" s="6"/>
      <c r="H34" s="6"/>
    </row>
    <row r="35" spans="2:8" ht="18.75" thickTop="1">
      <c r="B35" s="45"/>
      <c r="C35" s="17"/>
      <c r="D35" s="18"/>
      <c r="E35" s="44"/>
      <c r="F35" s="36"/>
      <c r="G35" s="6"/>
      <c r="H35" s="6"/>
    </row>
    <row r="36" spans="2:8" ht="18.75" thickBot="1">
      <c r="B36" s="31"/>
      <c r="C36" s="17"/>
      <c r="D36" s="18"/>
      <c r="E36" s="36"/>
      <c r="F36" s="36"/>
      <c r="G36" s="6"/>
      <c r="H36" s="6"/>
    </row>
    <row r="37" spans="2:8" ht="19.5" thickBot="1" thickTop="1">
      <c r="B37" s="11"/>
      <c r="C37" s="12"/>
      <c r="D37" s="50" t="s">
        <v>27</v>
      </c>
      <c r="E37" s="51"/>
      <c r="F37" s="36"/>
      <c r="G37" s="6"/>
      <c r="H37" s="6"/>
    </row>
    <row r="38" spans="2:8" ht="18.75" thickTop="1">
      <c r="B38" s="13"/>
      <c r="C38" s="14"/>
      <c r="D38" s="14"/>
      <c r="E38" s="15"/>
      <c r="F38" s="36"/>
      <c r="G38" s="6"/>
      <c r="H38" s="6"/>
    </row>
    <row r="39" spans="2:8" ht="18">
      <c r="B39" s="16" t="s">
        <v>20</v>
      </c>
      <c r="C39" s="17"/>
      <c r="D39" s="18">
        <v>800</v>
      </c>
      <c r="E39" s="19"/>
      <c r="F39" s="36"/>
      <c r="G39" s="6"/>
      <c r="H39" s="6"/>
    </row>
    <row r="40" spans="2:8" ht="18">
      <c r="B40" s="16" t="s">
        <v>0</v>
      </c>
      <c r="C40" s="17"/>
      <c r="D40" s="20">
        <v>0.1</v>
      </c>
      <c r="E40" s="19"/>
      <c r="F40" s="36"/>
      <c r="G40" s="6"/>
      <c r="H40" s="6"/>
    </row>
    <row r="41" spans="2:8" ht="18">
      <c r="B41" s="16" t="s">
        <v>1</v>
      </c>
      <c r="C41" s="17"/>
      <c r="D41" s="18">
        <f>D39*(1-D40)</f>
        <v>720</v>
      </c>
      <c r="E41" s="19"/>
      <c r="F41" s="36"/>
      <c r="G41" s="6"/>
      <c r="H41" s="6"/>
    </row>
    <row r="42" spans="2:8" ht="18">
      <c r="B42" s="16"/>
      <c r="C42" s="17"/>
      <c r="D42" s="17"/>
      <c r="E42" s="21"/>
      <c r="F42" s="36"/>
      <c r="G42" s="6"/>
      <c r="H42" s="6"/>
    </row>
    <row r="43" spans="2:8" ht="18">
      <c r="B43" s="16" t="s">
        <v>12</v>
      </c>
      <c r="C43" s="17"/>
      <c r="D43" s="22">
        <v>10</v>
      </c>
      <c r="E43" s="21"/>
      <c r="F43" s="36"/>
      <c r="G43" s="6"/>
      <c r="H43" s="6"/>
    </row>
    <row r="44" spans="2:8" ht="18">
      <c r="B44" s="16"/>
      <c r="C44" s="17"/>
      <c r="D44" s="17"/>
      <c r="E44" s="21"/>
      <c r="F44" s="36"/>
      <c r="G44" s="6"/>
      <c r="H44" s="6"/>
    </row>
    <row r="45" spans="2:8" ht="18">
      <c r="B45" s="16" t="s">
        <v>3</v>
      </c>
      <c r="C45" s="17"/>
      <c r="D45" s="18">
        <f>D41*D43</f>
        <v>7200</v>
      </c>
      <c r="E45" s="19">
        <f>D45/D$23</f>
        <v>0.9</v>
      </c>
      <c r="F45" s="36"/>
      <c r="G45" s="6"/>
      <c r="H45" s="6"/>
    </row>
    <row r="46" spans="2:8" ht="18">
      <c r="B46" s="16"/>
      <c r="C46" s="17"/>
      <c r="D46" s="17"/>
      <c r="E46" s="21"/>
      <c r="F46" s="36"/>
      <c r="G46" s="6"/>
      <c r="H46" s="6"/>
    </row>
    <row r="47" spans="2:8" ht="18">
      <c r="B47" s="16"/>
      <c r="C47" s="17"/>
      <c r="D47" s="17"/>
      <c r="E47" s="21"/>
      <c r="F47" s="36"/>
      <c r="G47" s="6"/>
      <c r="H47" s="6"/>
    </row>
    <row r="48" spans="2:8" ht="18">
      <c r="B48" s="16" t="s">
        <v>2</v>
      </c>
      <c r="C48" s="17"/>
      <c r="D48" s="23">
        <f>SUM(D49:D53)</f>
        <v>5030.08</v>
      </c>
      <c r="E48" s="19">
        <f aca="true" t="shared" si="1" ref="E48:E53">D48/D$23</f>
        <v>0.62876</v>
      </c>
      <c r="F48" s="36"/>
      <c r="G48" s="6"/>
      <c r="H48" s="6"/>
    </row>
    <row r="49" spans="2:8" ht="18">
      <c r="B49" s="24" t="s">
        <v>13</v>
      </c>
      <c r="C49" s="34">
        <v>0.165</v>
      </c>
      <c r="D49" s="23">
        <f>C49*D$23</f>
        <v>1320</v>
      </c>
      <c r="E49" s="19">
        <f t="shared" si="1"/>
        <v>0.165</v>
      </c>
      <c r="F49" s="36"/>
      <c r="G49" s="6"/>
      <c r="H49" s="6"/>
    </row>
    <row r="50" spans="2:8" ht="18">
      <c r="B50" s="24" t="s">
        <v>14</v>
      </c>
      <c r="C50" s="34">
        <v>0.02626</v>
      </c>
      <c r="D50" s="23">
        <f>C50*D$23</f>
        <v>210.07999999999998</v>
      </c>
      <c r="E50" s="19">
        <f t="shared" si="1"/>
        <v>0.02626</v>
      </c>
      <c r="F50" s="36"/>
      <c r="G50" s="6"/>
      <c r="H50" s="6"/>
    </row>
    <row r="51" spans="2:8" ht="18">
      <c r="B51" s="24" t="s">
        <v>15</v>
      </c>
      <c r="C51" s="34">
        <f>5%</f>
        <v>0.05</v>
      </c>
      <c r="D51" s="23">
        <f>C51*D$23</f>
        <v>400</v>
      </c>
      <c r="E51" s="19">
        <f t="shared" si="1"/>
        <v>0.05</v>
      </c>
      <c r="F51" s="36"/>
      <c r="G51" s="6"/>
      <c r="H51" s="6"/>
    </row>
    <row r="52" spans="2:8" ht="18">
      <c r="B52" s="26" t="s">
        <v>16</v>
      </c>
      <c r="C52" s="27">
        <v>310</v>
      </c>
      <c r="D52" s="23">
        <f>C52*D$21</f>
        <v>3100</v>
      </c>
      <c r="E52" s="19">
        <f t="shared" si="1"/>
        <v>0.3875</v>
      </c>
      <c r="F52" s="36"/>
      <c r="G52" s="6"/>
      <c r="H52" s="6"/>
    </row>
    <row r="53" spans="2:8" ht="18">
      <c r="B53" s="24" t="s">
        <v>17</v>
      </c>
      <c r="C53" s="28"/>
      <c r="D53" s="25">
        <f>C53*D$21</f>
        <v>0</v>
      </c>
      <c r="E53" s="19">
        <f t="shared" si="1"/>
        <v>0</v>
      </c>
      <c r="F53" s="36"/>
      <c r="G53" s="6"/>
      <c r="H53" s="6"/>
    </row>
    <row r="54" spans="2:8" ht="18">
      <c r="B54" s="16"/>
      <c r="C54" s="17"/>
      <c r="D54" s="18"/>
      <c r="E54" s="19"/>
      <c r="F54" s="36"/>
      <c r="G54" s="6"/>
      <c r="H54" s="6"/>
    </row>
    <row r="55" spans="2:8" ht="18">
      <c r="B55" s="16"/>
      <c r="C55" s="17"/>
      <c r="D55" s="18"/>
      <c r="E55" s="19"/>
      <c r="F55" s="36"/>
      <c r="G55" s="6"/>
      <c r="H55" s="6"/>
    </row>
    <row r="56" spans="2:8" ht="18.75" thickBot="1">
      <c r="B56" s="30" t="s">
        <v>4</v>
      </c>
      <c r="C56" s="31"/>
      <c r="D56" s="32">
        <f>D45-D48</f>
        <v>2169.92</v>
      </c>
      <c r="E56" s="33">
        <f>D56/D$23</f>
        <v>0.27124000000000004</v>
      </c>
      <c r="F56" s="36"/>
      <c r="G56" s="6"/>
      <c r="H56" s="6"/>
    </row>
    <row r="57" spans="2:8" ht="18.75" thickTop="1">
      <c r="B57" s="45"/>
      <c r="C57" s="17"/>
      <c r="D57" s="18"/>
      <c r="E57" s="36"/>
      <c r="F57" s="36"/>
      <c r="G57" s="6"/>
      <c r="H57" s="6"/>
    </row>
    <row r="58" spans="2:8" ht="18.75" thickBot="1">
      <c r="B58" s="17"/>
      <c r="C58" s="17"/>
      <c r="D58" s="18"/>
      <c r="E58" s="36"/>
      <c r="F58" s="36"/>
      <c r="G58" s="6"/>
      <c r="H58" s="6"/>
    </row>
    <row r="59" spans="2:8" ht="19.5" thickBot="1" thickTop="1">
      <c r="B59" s="11"/>
      <c r="C59" s="12"/>
      <c r="D59" s="50" t="s">
        <v>27</v>
      </c>
      <c r="E59" s="51"/>
      <c r="F59" s="36"/>
      <c r="G59" s="6"/>
      <c r="H59" s="6"/>
    </row>
    <row r="60" spans="2:8" ht="18.75" thickTop="1">
      <c r="B60" s="13"/>
      <c r="C60" s="14"/>
      <c r="D60" s="14"/>
      <c r="E60" s="15"/>
      <c r="F60" s="36"/>
      <c r="G60" s="6"/>
      <c r="H60" s="6"/>
    </row>
    <row r="61" spans="2:8" ht="18">
      <c r="B61" s="16" t="s">
        <v>20</v>
      </c>
      <c r="C61" s="17"/>
      <c r="D61" s="18">
        <v>800</v>
      </c>
      <c r="E61" s="19"/>
      <c r="F61" s="36"/>
      <c r="G61" s="6"/>
      <c r="H61" s="6"/>
    </row>
    <row r="62" spans="2:8" ht="18">
      <c r="B62" s="16" t="s">
        <v>0</v>
      </c>
      <c r="C62" s="17"/>
      <c r="D62" s="20">
        <v>0.22</v>
      </c>
      <c r="E62" s="19"/>
      <c r="F62" s="36"/>
      <c r="G62" s="6"/>
      <c r="H62" s="6"/>
    </row>
    <row r="63" spans="2:8" ht="18">
      <c r="B63" s="16" t="s">
        <v>1</v>
      </c>
      <c r="C63" s="17"/>
      <c r="D63" s="18">
        <f>D61*(1-D62)</f>
        <v>624</v>
      </c>
      <c r="E63" s="19"/>
      <c r="F63" s="36"/>
      <c r="G63" s="6"/>
      <c r="H63" s="6"/>
    </row>
    <row r="64" spans="2:8" ht="18">
      <c r="B64" s="16"/>
      <c r="C64" s="17"/>
      <c r="D64" s="17"/>
      <c r="E64" s="21"/>
      <c r="F64" s="36"/>
      <c r="G64" s="6"/>
      <c r="H64" s="6"/>
    </row>
    <row r="65" spans="2:8" ht="18">
      <c r="B65" s="16" t="s">
        <v>12</v>
      </c>
      <c r="C65" s="17"/>
      <c r="D65" s="22">
        <v>10</v>
      </c>
      <c r="E65" s="21"/>
      <c r="F65" s="36"/>
      <c r="G65" s="6"/>
      <c r="H65" s="6"/>
    </row>
    <row r="66" spans="2:8" ht="18">
      <c r="B66" s="16"/>
      <c r="C66" s="17"/>
      <c r="D66" s="17"/>
      <c r="E66" s="21"/>
      <c r="F66" s="36"/>
      <c r="G66" s="6"/>
      <c r="H66" s="6"/>
    </row>
    <row r="67" spans="2:8" ht="18">
      <c r="B67" s="16" t="s">
        <v>3</v>
      </c>
      <c r="C67" s="17"/>
      <c r="D67" s="18">
        <f>D63*D65</f>
        <v>6240</v>
      </c>
      <c r="E67" s="19">
        <f>D67/D$23</f>
        <v>0.78</v>
      </c>
      <c r="F67" s="36"/>
      <c r="G67" s="6"/>
      <c r="H67" s="6"/>
    </row>
    <row r="68" spans="2:8" ht="18">
      <c r="B68" s="16"/>
      <c r="C68" s="17"/>
      <c r="D68" s="17"/>
      <c r="E68" s="21"/>
      <c r="F68" s="36"/>
      <c r="G68" s="6"/>
      <c r="H68" s="6"/>
    </row>
    <row r="69" spans="2:8" ht="18">
      <c r="B69" s="16"/>
      <c r="C69" s="17"/>
      <c r="D69" s="17"/>
      <c r="E69" s="21"/>
      <c r="F69" s="36"/>
      <c r="G69" s="6"/>
      <c r="H69" s="6"/>
    </row>
    <row r="70" spans="2:8" ht="18">
      <c r="B70" s="16" t="s">
        <v>2</v>
      </c>
      <c r="C70" s="17"/>
      <c r="D70" s="23">
        <f>SUM(D71:D75)</f>
        <v>5030.08</v>
      </c>
      <c r="E70" s="19">
        <f aca="true" t="shared" si="2" ref="E70:E75">D70/D$23</f>
        <v>0.62876</v>
      </c>
      <c r="F70" s="36"/>
      <c r="G70" s="6"/>
      <c r="H70" s="6"/>
    </row>
    <row r="71" spans="2:8" ht="18">
      <c r="B71" s="24" t="s">
        <v>13</v>
      </c>
      <c r="C71" s="34">
        <v>0.165</v>
      </c>
      <c r="D71" s="23">
        <f>C71*D$23</f>
        <v>1320</v>
      </c>
      <c r="E71" s="19">
        <f t="shared" si="2"/>
        <v>0.165</v>
      </c>
      <c r="F71" s="36"/>
      <c r="G71" s="6"/>
      <c r="H71" s="6"/>
    </row>
    <row r="72" spans="2:8" ht="18">
      <c r="B72" s="24" t="s">
        <v>14</v>
      </c>
      <c r="C72" s="34">
        <v>0.02626</v>
      </c>
      <c r="D72" s="23">
        <f>C72*D$23</f>
        <v>210.07999999999998</v>
      </c>
      <c r="E72" s="19">
        <f t="shared" si="2"/>
        <v>0.02626</v>
      </c>
      <c r="F72" s="36"/>
      <c r="G72" s="6"/>
      <c r="H72" s="6"/>
    </row>
    <row r="73" spans="2:8" ht="18">
      <c r="B73" s="24" t="s">
        <v>15</v>
      </c>
      <c r="C73" s="34">
        <f>5%</f>
        <v>0.05</v>
      </c>
      <c r="D73" s="23">
        <f>C73*D$23</f>
        <v>400</v>
      </c>
      <c r="E73" s="19">
        <f t="shared" si="2"/>
        <v>0.05</v>
      </c>
      <c r="F73" s="36"/>
      <c r="G73" s="6"/>
      <c r="H73" s="6"/>
    </row>
    <row r="74" spans="2:8" ht="18">
      <c r="B74" s="26" t="s">
        <v>16</v>
      </c>
      <c r="C74" s="27">
        <v>310</v>
      </c>
      <c r="D74" s="23">
        <f>C74*D$21</f>
        <v>3100</v>
      </c>
      <c r="E74" s="19">
        <f t="shared" si="2"/>
        <v>0.3875</v>
      </c>
      <c r="F74" s="36"/>
      <c r="G74" s="6"/>
      <c r="H74" s="6"/>
    </row>
    <row r="75" spans="2:8" ht="18">
      <c r="B75" s="24" t="s">
        <v>17</v>
      </c>
      <c r="C75" s="28"/>
      <c r="D75" s="25">
        <f>C75*D$21</f>
        <v>0</v>
      </c>
      <c r="E75" s="19">
        <f t="shared" si="2"/>
        <v>0</v>
      </c>
      <c r="F75" s="36"/>
      <c r="G75" s="6"/>
      <c r="H75" s="6"/>
    </row>
    <row r="76" spans="2:8" ht="18">
      <c r="B76" s="16"/>
      <c r="C76" s="17"/>
      <c r="D76" s="18"/>
      <c r="E76" s="19"/>
      <c r="F76" s="36"/>
      <c r="G76" s="6"/>
      <c r="H76" s="6"/>
    </row>
    <row r="77" spans="2:8" ht="18">
      <c r="B77" s="16"/>
      <c r="C77" s="17"/>
      <c r="D77" s="18"/>
      <c r="E77" s="19"/>
      <c r="F77" s="36"/>
      <c r="G77" s="6"/>
      <c r="H77" s="6"/>
    </row>
    <row r="78" spans="2:8" ht="18.75" thickBot="1">
      <c r="B78" s="30" t="s">
        <v>4</v>
      </c>
      <c r="C78" s="31"/>
      <c r="D78" s="32">
        <f>D67-D70</f>
        <v>1209.92</v>
      </c>
      <c r="E78" s="33">
        <f>D78/D$23</f>
        <v>0.15124</v>
      </c>
      <c r="F78" s="36"/>
      <c r="G78" s="6"/>
      <c r="H78" s="6"/>
    </row>
    <row r="79" spans="2:8" ht="18.75" thickTop="1">
      <c r="B79" s="17"/>
      <c r="C79" s="17"/>
      <c r="D79" s="18"/>
      <c r="E79" s="36"/>
      <c r="F79" s="36"/>
      <c r="G79" s="6"/>
      <c r="H79" s="6"/>
    </row>
    <row r="80" spans="2:8" ht="18">
      <c r="B80" s="17"/>
      <c r="C80" s="17"/>
      <c r="D80" s="18"/>
      <c r="E80" s="36"/>
      <c r="F80" s="36"/>
      <c r="G80" s="6"/>
      <c r="H80" s="6"/>
    </row>
    <row r="81" spans="2:8" ht="18">
      <c r="B81" s="6"/>
      <c r="C81" s="6"/>
      <c r="D81" s="6"/>
      <c r="E81" s="6"/>
      <c r="F81" s="6"/>
      <c r="G81" s="6"/>
      <c r="H81" s="6"/>
    </row>
    <row r="82" spans="2:8" ht="18">
      <c r="B82" s="6"/>
      <c r="C82" s="5" t="s">
        <v>7</v>
      </c>
      <c r="D82" s="6"/>
      <c r="E82" s="6"/>
      <c r="F82" s="6"/>
      <c r="G82" s="6"/>
      <c r="H82" s="6"/>
    </row>
    <row r="83" spans="2:8" ht="18">
      <c r="B83" s="6"/>
      <c r="C83" s="6"/>
      <c r="D83" s="6"/>
      <c r="E83" s="6"/>
      <c r="F83" s="6"/>
      <c r="G83" s="6"/>
      <c r="H83" s="6"/>
    </row>
    <row r="84" spans="2:8" ht="18">
      <c r="B84" s="4" t="s">
        <v>8</v>
      </c>
      <c r="C84" s="4"/>
      <c r="D84" s="4"/>
      <c r="E84" s="4"/>
      <c r="F84" s="4"/>
      <c r="G84" s="4"/>
      <c r="H84" s="4"/>
    </row>
    <row r="85" spans="2:8" ht="18">
      <c r="B85" s="4" t="s">
        <v>9</v>
      </c>
      <c r="C85" s="4"/>
      <c r="D85" s="4"/>
      <c r="E85" s="4"/>
      <c r="F85" s="4"/>
      <c r="G85" s="4"/>
      <c r="H85" s="4"/>
    </row>
    <row r="86" spans="2:8" ht="18">
      <c r="B86" s="4"/>
      <c r="C86" s="4"/>
      <c r="D86" s="4"/>
      <c r="E86" s="4"/>
      <c r="F86" s="4"/>
      <c r="G86" s="4"/>
      <c r="H86" s="4"/>
    </row>
    <row r="87" spans="2:8" ht="18.75" thickBot="1">
      <c r="B87" s="4" t="s">
        <v>10</v>
      </c>
      <c r="C87" s="4"/>
      <c r="D87" s="8" t="s">
        <v>5</v>
      </c>
      <c r="E87" s="46" t="s">
        <v>11</v>
      </c>
      <c r="F87" s="46"/>
      <c r="G87" s="46"/>
      <c r="H87" s="4"/>
    </row>
    <row r="88" spans="2:8" ht="18.75" thickTop="1">
      <c r="B88" s="4"/>
      <c r="C88" s="4"/>
      <c r="D88" s="8" t="s">
        <v>6</v>
      </c>
      <c r="E88" s="47" t="s">
        <v>19</v>
      </c>
      <c r="F88" s="47"/>
      <c r="G88" s="47"/>
      <c r="H88" s="4"/>
    </row>
    <row r="89" spans="2:8" ht="18">
      <c r="B89" s="4"/>
      <c r="C89" s="4"/>
      <c r="D89" s="4"/>
      <c r="E89" s="4"/>
      <c r="F89" s="4"/>
      <c r="G89" s="4"/>
      <c r="H89" s="4"/>
    </row>
    <row r="90" spans="2:8" ht="18">
      <c r="B90" s="4" t="s">
        <v>21</v>
      </c>
      <c r="C90" s="4"/>
      <c r="D90" s="4"/>
      <c r="E90" s="4"/>
      <c r="F90" s="4"/>
      <c r="G90" s="4"/>
      <c r="H90" s="4"/>
    </row>
    <row r="91" spans="2:8" ht="18">
      <c r="B91" s="4"/>
      <c r="C91" s="4"/>
      <c r="D91" s="4"/>
      <c r="E91" s="4"/>
      <c r="F91" s="4"/>
      <c r="G91" s="4"/>
      <c r="H91" s="4"/>
    </row>
    <row r="92" spans="2:8" ht="33" customHeight="1" thickBot="1">
      <c r="B92" s="8" t="s">
        <v>5</v>
      </c>
      <c r="C92" s="7">
        <v>34500</v>
      </c>
      <c r="F92" s="4"/>
      <c r="H92" s="6"/>
    </row>
    <row r="93" spans="2:8" ht="25.5" customHeight="1" thickTop="1">
      <c r="B93" s="8" t="s">
        <v>6</v>
      </c>
      <c r="C93" s="10">
        <v>0.271</v>
      </c>
      <c r="H93" s="6"/>
    </row>
    <row r="94" spans="2:9" ht="18">
      <c r="B94" s="4"/>
      <c r="C94" s="4"/>
      <c r="D94" s="4"/>
      <c r="E94" s="4"/>
      <c r="F94" s="4"/>
      <c r="G94" s="4"/>
      <c r="H94" s="4"/>
      <c r="I94" s="2"/>
    </row>
    <row r="95" spans="2:9" ht="18">
      <c r="B95" s="4"/>
      <c r="C95" s="4"/>
      <c r="D95" s="4"/>
      <c r="E95" s="4"/>
      <c r="F95" s="4"/>
      <c r="G95" s="4"/>
      <c r="H95" s="4"/>
      <c r="I95" s="2"/>
    </row>
    <row r="96" spans="4:9" ht="36">
      <c r="D96" s="9" t="s">
        <v>18</v>
      </c>
      <c r="E96" s="4"/>
      <c r="F96" s="4"/>
      <c r="G96" s="4"/>
      <c r="H96" s="4"/>
      <c r="I96" s="2"/>
    </row>
    <row r="97" spans="3:9" ht="18">
      <c r="C97" s="8" t="s">
        <v>5</v>
      </c>
      <c r="D97" s="3">
        <f>C92/C93</f>
        <v>127306.27306273062</v>
      </c>
      <c r="E97" s="4"/>
      <c r="F97" s="4"/>
      <c r="G97" s="4"/>
      <c r="H97" s="4"/>
      <c r="I97" s="2"/>
    </row>
    <row r="98" spans="2:8" ht="18">
      <c r="B98" s="4"/>
      <c r="C98" s="4"/>
      <c r="D98" s="4"/>
      <c r="E98" s="4"/>
      <c r="F98" s="4"/>
      <c r="G98" s="4"/>
      <c r="H98" s="4"/>
    </row>
    <row r="99" spans="2:8" ht="18">
      <c r="B99" s="4"/>
      <c r="C99" s="4"/>
      <c r="D99" s="4"/>
      <c r="E99" s="4"/>
      <c r="F99" s="4"/>
      <c r="G99" s="4"/>
      <c r="H99" s="4"/>
    </row>
    <row r="100" spans="2:8" ht="18">
      <c r="B100" s="4"/>
      <c r="C100" s="4"/>
      <c r="D100" s="4"/>
      <c r="E100" s="4"/>
      <c r="F100" s="4"/>
      <c r="G100" s="4"/>
      <c r="H100" s="4"/>
    </row>
    <row r="101" spans="2:8" ht="24.75" customHeight="1" thickBot="1">
      <c r="B101" s="8" t="s">
        <v>5</v>
      </c>
      <c r="C101" s="7">
        <f>34500+15000</f>
        <v>49500</v>
      </c>
      <c r="E101" s="4"/>
      <c r="F101" s="4"/>
      <c r="G101" s="4"/>
      <c r="H101" s="4"/>
    </row>
    <row r="102" spans="2:8" ht="24.75" customHeight="1" thickTop="1">
      <c r="B102" s="8" t="s">
        <v>6</v>
      </c>
      <c r="C102" s="10">
        <v>0.271</v>
      </c>
      <c r="E102" s="4"/>
      <c r="F102" s="4"/>
      <c r="G102" s="4"/>
      <c r="H102" s="4"/>
    </row>
    <row r="103" spans="2:8" ht="18">
      <c r="B103" s="4"/>
      <c r="C103" s="4"/>
      <c r="D103" s="4"/>
      <c r="E103" s="4"/>
      <c r="F103" s="4"/>
      <c r="G103" s="4"/>
      <c r="H103" s="4"/>
    </row>
    <row r="104" spans="2:8" ht="18">
      <c r="B104" s="4"/>
      <c r="C104" s="4"/>
      <c r="D104" s="4"/>
      <c r="E104" s="4"/>
      <c r="F104" s="4"/>
      <c r="G104" s="4"/>
      <c r="H104" s="4"/>
    </row>
    <row r="105" spans="4:8" ht="36">
      <c r="D105" s="9" t="s">
        <v>18</v>
      </c>
      <c r="E105" s="4"/>
      <c r="F105" s="4"/>
      <c r="G105" s="4"/>
      <c r="H105" s="4"/>
    </row>
    <row r="106" spans="3:8" ht="18">
      <c r="C106" s="8" t="s">
        <v>5</v>
      </c>
      <c r="D106" s="3">
        <f>C101/C102</f>
        <v>182656.82656826568</v>
      </c>
      <c r="E106" s="4"/>
      <c r="F106" s="4"/>
      <c r="G106" s="4"/>
      <c r="H106" s="4"/>
    </row>
    <row r="107" spans="2:8" ht="18">
      <c r="B107" s="4"/>
      <c r="C107" s="4"/>
      <c r="D107" s="4"/>
      <c r="E107" s="4"/>
      <c r="F107" s="4"/>
      <c r="G107" s="4"/>
      <c r="H107" s="4"/>
    </row>
    <row r="108" spans="2:8" ht="18">
      <c r="B108" s="4"/>
      <c r="C108" s="4"/>
      <c r="D108" s="4"/>
      <c r="E108" s="4"/>
      <c r="F108" s="4"/>
      <c r="G108" s="4"/>
      <c r="H108" s="4"/>
    </row>
    <row r="109" spans="2:8" ht="18">
      <c r="B109" s="4"/>
      <c r="C109" s="4"/>
      <c r="D109" s="4"/>
      <c r="E109" s="4"/>
      <c r="F109" s="4"/>
      <c r="G109" s="4"/>
      <c r="H109" s="4"/>
    </row>
    <row r="110" spans="2:8" ht="18">
      <c r="B110" s="4"/>
      <c r="C110" s="4"/>
      <c r="D110" s="4"/>
      <c r="E110" s="4"/>
      <c r="F110" s="4"/>
      <c r="G110" s="4"/>
      <c r="H110" s="4"/>
    </row>
    <row r="111" spans="2:8" ht="18">
      <c r="B111" s="4"/>
      <c r="C111" s="4"/>
      <c r="D111" s="4"/>
      <c r="E111" s="4"/>
      <c r="F111" s="4"/>
      <c r="G111" s="4"/>
      <c r="H111" s="4"/>
    </row>
    <row r="112" spans="2:8" ht="18">
      <c r="B112" s="4"/>
      <c r="C112" s="4"/>
      <c r="D112" s="4"/>
      <c r="E112" s="4"/>
      <c r="F112" s="4"/>
      <c r="G112" s="4"/>
      <c r="H112" s="4"/>
    </row>
    <row r="113" spans="2:8" ht="18">
      <c r="B113" s="4"/>
      <c r="C113" s="4"/>
      <c r="D113" s="4"/>
      <c r="E113" s="4"/>
      <c r="F113" s="4"/>
      <c r="G113" s="4"/>
      <c r="H113" s="4"/>
    </row>
    <row r="114" spans="2:8" ht="18">
      <c r="B114" s="4"/>
      <c r="C114" s="4"/>
      <c r="D114" s="4"/>
      <c r="E114" s="4"/>
      <c r="F114" s="4"/>
      <c r="G114" s="4"/>
      <c r="H114" s="4"/>
    </row>
  </sheetData>
  <mergeCells count="6">
    <mergeCell ref="E87:G87"/>
    <mergeCell ref="E88:G88"/>
    <mergeCell ref="B3:C3"/>
    <mergeCell ref="D15:E15"/>
    <mergeCell ref="D37:E37"/>
    <mergeCell ref="D59:E59"/>
  </mergeCells>
  <printOptions horizontalCentered="1" verticalCentered="1"/>
  <pageMargins left="0.7874015748031497" right="0.7874015748031497" top="0.4330708661417323" bottom="0.5511811023622047" header="0.2362204724409449" footer="0.2755905511811024"/>
  <pageSetup horizontalDpi="600" verticalDpi="600" orientation="landscape" paperSize="9" scale="85" r:id="rId1"/>
  <headerFooter alignWithMargins="0">
    <oddHeader>&amp;CPágina &amp;P</oddHeader>
    <oddFooter>&amp;C&amp;F</oddFooter>
  </headerFooter>
  <rowBreaks count="2" manualBreakCount="2">
    <brk id="13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T4"/>
  <sheetViews>
    <sheetView zoomScale="75" zoomScaleNormal="75" workbookViewId="0" topLeftCell="A1">
      <selection activeCell="F7" sqref="F7"/>
    </sheetView>
  </sheetViews>
  <sheetFormatPr defaultColWidth="9.140625" defaultRowHeight="12.75"/>
  <cols>
    <col min="1" max="4" width="15.421875" style="1" customWidth="1"/>
    <col min="5" max="5" width="18.140625" style="1" customWidth="1"/>
    <col min="6" max="8" width="15.421875" style="1" customWidth="1"/>
    <col min="9" max="9" width="16.421875" style="1" customWidth="1"/>
    <col min="10" max="16" width="15.421875" style="1" customWidth="1"/>
    <col min="17" max="17" width="5.8515625" style="1" customWidth="1"/>
    <col min="18" max="18" width="17.140625" style="1" customWidth="1"/>
    <col min="19" max="16384" width="15.421875" style="1" customWidth="1"/>
  </cols>
  <sheetData>
    <row r="2" spans="2:20" ht="47.25">
      <c r="B2" s="52" t="s">
        <v>31</v>
      </c>
      <c r="C2" s="52" t="s">
        <v>28</v>
      </c>
      <c r="D2" s="52" t="s">
        <v>29</v>
      </c>
      <c r="E2" s="52" t="s">
        <v>30</v>
      </c>
      <c r="F2" s="53"/>
      <c r="G2" s="52" t="s">
        <v>2</v>
      </c>
      <c r="H2" s="60" t="s">
        <v>33</v>
      </c>
      <c r="I2" s="60"/>
      <c r="J2" s="60" t="s">
        <v>14</v>
      </c>
      <c r="K2" s="60"/>
      <c r="L2" s="60" t="s">
        <v>15</v>
      </c>
      <c r="M2" s="60"/>
      <c r="N2" s="61" t="s">
        <v>34</v>
      </c>
      <c r="O2" s="60" t="s">
        <v>17</v>
      </c>
      <c r="P2" s="62"/>
      <c r="Q2" s="63"/>
      <c r="R2" s="64" t="s">
        <v>4</v>
      </c>
      <c r="S2" s="54"/>
      <c r="T2" s="54"/>
    </row>
    <row r="4" spans="2:18" ht="15.75">
      <c r="B4" s="55" t="s">
        <v>32</v>
      </c>
      <c r="C4" s="65">
        <v>800</v>
      </c>
      <c r="D4" s="66">
        <v>0.1</v>
      </c>
      <c r="E4" s="67">
        <f>C4*(1-D4)</f>
        <v>720</v>
      </c>
      <c r="G4" s="56">
        <f>I4+K4+M4+N4+P4</f>
        <v>483.52</v>
      </c>
      <c r="H4" s="57">
        <v>0.165</v>
      </c>
      <c r="I4" s="56">
        <f>$E4*H4</f>
        <v>118.80000000000001</v>
      </c>
      <c r="J4" s="57">
        <v>0.026</v>
      </c>
      <c r="K4" s="56">
        <f>$E4*J4</f>
        <v>18.72</v>
      </c>
      <c r="L4" s="57">
        <v>0.05</v>
      </c>
      <c r="M4" s="56">
        <f>$E4*L4</f>
        <v>36</v>
      </c>
      <c r="N4" s="58">
        <v>310</v>
      </c>
      <c r="O4" s="57">
        <v>0</v>
      </c>
      <c r="P4" s="56">
        <f>$E4*O4</f>
        <v>0</v>
      </c>
      <c r="R4" s="59">
        <f>E4-G4</f>
        <v>236.48000000000002</v>
      </c>
    </row>
  </sheetData>
  <mergeCells count="4">
    <mergeCell ref="H2:I2"/>
    <mergeCell ref="J2:K2"/>
    <mergeCell ref="L2:M2"/>
    <mergeCell ref="O2:P2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 de informatica</dc:creator>
  <cp:keywords/>
  <dc:description/>
  <cp:lastModifiedBy>XP</cp:lastModifiedBy>
  <cp:lastPrinted>2010-02-26T13:58:44Z</cp:lastPrinted>
  <dcterms:created xsi:type="dcterms:W3CDTF">2000-06-05T16:21:30Z</dcterms:created>
  <dcterms:modified xsi:type="dcterms:W3CDTF">2011-04-15T11:39:20Z</dcterms:modified>
  <cp:category/>
  <cp:version/>
  <cp:contentType/>
  <cp:contentStatus/>
</cp:coreProperties>
</file>